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100" yWindow="480" windowWidth="24620" windowHeight="13520"/>
  </bookViews>
  <sheets>
    <sheet name="Tabelle1" sheetId="1" r:id="rId1"/>
    <sheet name="Tabelle2" sheetId="2" r:id="rId2"/>
    <sheet name="Tabelle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7" i="1" l="1"/>
  <c r="C29" i="1"/>
  <c r="C39" i="1"/>
  <c r="C35" i="1"/>
  <c r="B43" i="1"/>
  <c r="B49" i="1"/>
  <c r="B48" i="1"/>
  <c r="B47" i="1"/>
  <c r="C1" i="1"/>
  <c r="C47" i="1"/>
  <c r="C33" i="1"/>
  <c r="C34" i="1"/>
  <c r="C37" i="1"/>
  <c r="C23" i="1"/>
  <c r="C48" i="1"/>
  <c r="C43" i="1"/>
  <c r="C41" i="1"/>
  <c r="C49" i="1"/>
  <c r="C38" i="1"/>
  <c r="C45" i="1"/>
</calcChain>
</file>

<file path=xl/sharedStrings.xml><?xml version="1.0" encoding="utf-8"?>
<sst xmlns="http://schemas.openxmlformats.org/spreadsheetml/2006/main" count="47" uniqueCount="46">
  <si>
    <t>laufender Kapitalbedarf</t>
  </si>
  <si>
    <t>Anzahl produktive Mitarbeiter</t>
  </si>
  <si>
    <t>mittl. Std.Lohn</t>
  </si>
  <si>
    <t>Materialanteil an Betriebsleistung</t>
  </si>
  <si>
    <t>Monate</t>
  </si>
  <si>
    <t>Kapitalbedarf Lohn</t>
  </si>
  <si>
    <t>Wochenarbeitszeit</t>
  </si>
  <si>
    <t>Std.</t>
  </si>
  <si>
    <t>Kapitalbedarf Gemeinkosten</t>
  </si>
  <si>
    <t>Kapitalbedarf Material</t>
  </si>
  <si>
    <t>Unternehmerlohn in GK enthalten</t>
  </si>
  <si>
    <t>summ. Gemeinkostenzuschlag</t>
  </si>
  <si>
    <t>durchschnittliche Laufzeit von Aufträgen</t>
  </si>
  <si>
    <t>diese Summe wird benötigt von der Auftragserteilung, bis der Kunde die Rechnung bezahlt</t>
  </si>
  <si>
    <t>von Auftragserteilung bis Zahlung der Rechnung</t>
  </si>
  <si>
    <t>Betriebsleistung je prod. MA pro Jahr</t>
  </si>
  <si>
    <t>unprod. Zeit je Woche in Wochenarbeitszeit enthalten</t>
  </si>
  <si>
    <t>Jahresumsatz</t>
  </si>
  <si>
    <t>Steuer- und Rechtsberatung</t>
  </si>
  <si>
    <t>Notarkosten</t>
  </si>
  <si>
    <t>Stammkapitaleinlage (GmbH, KG,...)</t>
  </si>
  <si>
    <t>Mietkaution, Maklergebühren</t>
  </si>
  <si>
    <t>Gebühren (z.B. Gewerbeanmeldung, Verbände, ...)</t>
  </si>
  <si>
    <t>Seminare, Schulungen (Meisterprüfung, Fortbildung, etc.)</t>
  </si>
  <si>
    <t>Messen, Konferenzen</t>
  </si>
  <si>
    <t>Gründungskosten und -investitionen</t>
  </si>
  <si>
    <t>Immobilien</t>
  </si>
  <si>
    <t>Maschinen</t>
  </si>
  <si>
    <t>KfZ</t>
  </si>
  <si>
    <t>Werkzeuge</t>
  </si>
  <si>
    <t>Büroausstattung</t>
  </si>
  <si>
    <t>IT-Ausstattung (Hard- und Software)</t>
  </si>
  <si>
    <t>Firmenanteile</t>
  </si>
  <si>
    <t>Produktentwicklung</t>
  </si>
  <si>
    <t>Marketing (eigene Website, etc.)</t>
  </si>
  <si>
    <t>Einrichtung (Hobelbank, Schreibtisch, etc.)</t>
  </si>
  <si>
    <t>"eiserner" Warenbestand</t>
  </si>
  <si>
    <t>Dauer der Anlaufphase in Monaten</t>
  </si>
  <si>
    <t>Rücklagen + Puffer</t>
  </si>
  <si>
    <t>Kapitalbedarf im Jahr</t>
  </si>
  <si>
    <t>I.</t>
  </si>
  <si>
    <t>II.</t>
  </si>
  <si>
    <t>III.</t>
  </si>
  <si>
    <t>IV.</t>
  </si>
  <si>
    <t>gesamter Kapitalbedarf der Gründung</t>
  </si>
  <si>
    <t>Anteil am laufenden Kapitalbedarf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</si>
</sst>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1" applyFont="1"/>
    <xf numFmtId="9" fontId="0" fillId="0" borderId="0" xfId="0" applyNumberFormat="1"/>
    <xf numFmtId="44" fontId="0" fillId="0" borderId="0" xfId="0" applyNumberFormat="1"/>
    <xf numFmtId="0" fontId="2" fillId="0" borderId="0" xfId="0" applyFont="1"/>
    <xf numFmtId="164" fontId="0" fillId="0" borderId="0" xfId="0" applyNumberFormat="1"/>
    <xf numFmtId="0" fontId="0" fillId="0" borderId="0" xfId="0" applyFont="1"/>
    <xf numFmtId="44" fontId="2" fillId="0" borderId="0" xfId="1" applyFont="1"/>
    <xf numFmtId="44" fontId="2" fillId="0" borderId="0" xfId="0" applyNumberFormat="1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="150" zoomScaleNormal="150" zoomScalePageLayoutView="150" workbookViewId="0">
      <selection activeCell="B7" sqref="B7"/>
    </sheetView>
  </sheetViews>
  <sheetFormatPr baseColWidth="10" defaultRowHeight="14" x14ac:dyDescent="0"/>
  <cols>
    <col min="1" max="1" width="3.1640625" style="4" bestFit="1" customWidth="1"/>
    <col min="2" max="2" width="47" customWidth="1"/>
    <col min="3" max="3" width="14.33203125" bestFit="1" customWidth="1"/>
    <col min="4" max="4" width="12.83203125" bestFit="1" customWidth="1"/>
  </cols>
  <sheetData>
    <row r="1" spans="1:3">
      <c r="A1" s="4" t="s">
        <v>40</v>
      </c>
      <c r="B1" s="4" t="s">
        <v>25</v>
      </c>
      <c r="C1" s="7">
        <f>SUM(C2:C22)</f>
        <v>0</v>
      </c>
    </row>
    <row r="2" spans="1:3">
      <c r="B2" s="6" t="s">
        <v>18</v>
      </c>
    </row>
    <row r="3" spans="1:3">
      <c r="B3" s="6" t="s">
        <v>19</v>
      </c>
    </row>
    <row r="4" spans="1:3">
      <c r="B4" s="6" t="s">
        <v>20</v>
      </c>
    </row>
    <row r="5" spans="1:3">
      <c r="B5" s="6" t="s">
        <v>22</v>
      </c>
    </row>
    <row r="6" spans="1:3">
      <c r="B6" s="6" t="s">
        <v>21</v>
      </c>
    </row>
    <row r="7" spans="1:3">
      <c r="B7" s="6" t="s">
        <v>23</v>
      </c>
    </row>
    <row r="8" spans="1:3">
      <c r="B8" s="6" t="s">
        <v>24</v>
      </c>
    </row>
    <row r="9" spans="1:3">
      <c r="B9" s="6"/>
    </row>
    <row r="10" spans="1:3">
      <c r="B10" s="6" t="s">
        <v>26</v>
      </c>
    </row>
    <row r="11" spans="1:3">
      <c r="B11" s="6" t="s">
        <v>27</v>
      </c>
    </row>
    <row r="12" spans="1:3">
      <c r="B12" s="6" t="s">
        <v>28</v>
      </c>
    </row>
    <row r="13" spans="1:3">
      <c r="B13" s="6" t="s">
        <v>29</v>
      </c>
    </row>
    <row r="14" spans="1:3">
      <c r="B14" s="6" t="s">
        <v>36</v>
      </c>
    </row>
    <row r="15" spans="1:3">
      <c r="B15" s="6" t="s">
        <v>30</v>
      </c>
    </row>
    <row r="16" spans="1:3">
      <c r="B16" s="6" t="s">
        <v>35</v>
      </c>
    </row>
    <row r="17" spans="1:5">
      <c r="B17" s="6" t="s">
        <v>31</v>
      </c>
    </row>
    <row r="18" spans="1:5">
      <c r="B18" s="6" t="s">
        <v>32</v>
      </c>
    </row>
    <row r="19" spans="1:5">
      <c r="B19" s="6" t="s">
        <v>33</v>
      </c>
    </row>
    <row r="20" spans="1:5">
      <c r="B20" s="6" t="s">
        <v>34</v>
      </c>
    </row>
    <row r="21" spans="1:5">
      <c r="B21" s="6"/>
    </row>
    <row r="22" spans="1:5">
      <c r="B22" s="6"/>
    </row>
    <row r="23" spans="1:5">
      <c r="A23" s="4" t="s">
        <v>41</v>
      </c>
      <c r="B23" s="4" t="s">
        <v>0</v>
      </c>
      <c r="C23" s="8">
        <f>C37</f>
        <v>195000</v>
      </c>
    </row>
    <row r="24" spans="1:5">
      <c r="B24" t="s">
        <v>1</v>
      </c>
      <c r="C24">
        <v>4</v>
      </c>
    </row>
    <row r="25" spans="1:5">
      <c r="B25" t="s">
        <v>2</v>
      </c>
      <c r="C25" s="1">
        <v>17</v>
      </c>
      <c r="D25" s="1"/>
    </row>
    <row r="26" spans="1:5">
      <c r="B26" t="s">
        <v>6</v>
      </c>
      <c r="C26">
        <v>40</v>
      </c>
      <c r="D26" s="1" t="s">
        <v>7</v>
      </c>
    </row>
    <row r="27" spans="1:5">
      <c r="B27" t="s">
        <v>16</v>
      </c>
      <c r="C27">
        <v>10</v>
      </c>
      <c r="D27" s="1" t="s">
        <v>7</v>
      </c>
    </row>
    <row r="28" spans="1:5">
      <c r="B28" t="s">
        <v>11</v>
      </c>
      <c r="C28" s="5">
        <v>2.3959999999999999</v>
      </c>
      <c r="D28" t="s">
        <v>10</v>
      </c>
    </row>
    <row r="29" spans="1:5">
      <c r="B29" t="s">
        <v>15</v>
      </c>
      <c r="C29" s="1">
        <f>408847/2.6</f>
        <v>157248.84615384616</v>
      </c>
    </row>
    <row r="30" spans="1:5">
      <c r="B30" t="s">
        <v>3</v>
      </c>
      <c r="C30" s="2">
        <v>0.3</v>
      </c>
    </row>
    <row r="31" spans="1:5">
      <c r="B31" t="s">
        <v>12</v>
      </c>
      <c r="C31">
        <v>4</v>
      </c>
      <c r="D31" t="s">
        <v>4</v>
      </c>
      <c r="E31" t="s">
        <v>14</v>
      </c>
    </row>
    <row r="33" spans="1:4">
      <c r="B33" t="s">
        <v>5</v>
      </c>
      <c r="C33" s="1">
        <f>ROUNDUP(C24*C25*(C26*52)/12*C31,-2)</f>
        <v>47200</v>
      </c>
    </row>
    <row r="34" spans="1:4">
      <c r="B34" t="s">
        <v>8</v>
      </c>
      <c r="C34" s="3">
        <f>ROUNDUP(C28*C33*((C26-C27)/C26),-2)</f>
        <v>84900</v>
      </c>
    </row>
    <row r="35" spans="1:4">
      <c r="B35" t="s">
        <v>9</v>
      </c>
      <c r="C35" s="3">
        <f>ROUNDUP(C31*C29*C24*C30/12,-2)</f>
        <v>62900</v>
      </c>
    </row>
    <row r="37" spans="1:4">
      <c r="B37" t="str">
        <f>CONCATENATE("Kapitalbedarf für ",C31," ",D31)</f>
        <v>Kapitalbedarf für 4 Monate</v>
      </c>
      <c r="C37" s="3">
        <f>SUM(C33:C36)</f>
        <v>195000</v>
      </c>
      <c r="D37" t="s">
        <v>13</v>
      </c>
    </row>
    <row r="38" spans="1:4">
      <c r="B38" t="s">
        <v>39</v>
      </c>
      <c r="C38" s="3">
        <f>C37/C31*12</f>
        <v>585000</v>
      </c>
    </row>
    <row r="39" spans="1:4">
      <c r="B39" t="s">
        <v>17</v>
      </c>
      <c r="C39" s="3">
        <f>ROUNDUP(C24*C29,-2)</f>
        <v>629000</v>
      </c>
    </row>
    <row r="41" spans="1:4">
      <c r="A41" s="4" t="s">
        <v>42</v>
      </c>
      <c r="B41" s="4" t="s">
        <v>38</v>
      </c>
      <c r="C41" s="8">
        <f>C43</f>
        <v>48750</v>
      </c>
    </row>
    <row r="42" spans="1:4">
      <c r="B42" t="s">
        <v>45</v>
      </c>
      <c r="C42" s="2">
        <v>0.25</v>
      </c>
    </row>
    <row r="43" spans="1:4">
      <c r="B43" t="str">
        <f>CONCATENATE("Summe ",B41)</f>
        <v>Summe Rücklagen + Puffer</v>
      </c>
      <c r="C43" s="3">
        <f>C42*C37</f>
        <v>48750</v>
      </c>
    </row>
    <row r="45" spans="1:4">
      <c r="A45" s="4" t="s">
        <v>43</v>
      </c>
      <c r="B45" s="4" t="s">
        <v>44</v>
      </c>
      <c r="C45" s="7">
        <f>SUM(C47:C49)</f>
        <v>341250</v>
      </c>
    </row>
    <row r="46" spans="1:4">
      <c r="B46" t="s">
        <v>37</v>
      </c>
      <c r="C46">
        <v>6</v>
      </c>
    </row>
    <row r="47" spans="1:4">
      <c r="B47" s="6" t="str">
        <f>B1</f>
        <v>Gründungskosten und -investitionen</v>
      </c>
      <c r="C47">
        <f>C1</f>
        <v>0</v>
      </c>
    </row>
    <row r="48" spans="1:4">
      <c r="B48" t="str">
        <f>B23</f>
        <v>laufender Kapitalbedarf</v>
      </c>
      <c r="C48" s="3">
        <f>C23/C31*C46</f>
        <v>292500</v>
      </c>
    </row>
    <row r="49" spans="2:3">
      <c r="B49" t="str">
        <f>B41</f>
        <v>Rücklagen + Puffer</v>
      </c>
      <c r="C49" s="3">
        <f>C41</f>
        <v>48750</v>
      </c>
    </row>
  </sheetData>
  <pageMargins left="0.7" right="0.7" top="0.78740157499999996" bottom="0.78740157499999996" header="0.3" footer="0.3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</dc:creator>
  <cp:lastModifiedBy>Josef Fenninger</cp:lastModifiedBy>
  <dcterms:created xsi:type="dcterms:W3CDTF">2021-10-23T20:36:33Z</dcterms:created>
  <dcterms:modified xsi:type="dcterms:W3CDTF">2021-11-05T15:03:17Z</dcterms:modified>
</cp:coreProperties>
</file>